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512" windowHeight="10308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<sst xmlns="http://schemas.openxmlformats.org/spreadsheetml/2006/main" count="10" uniqueCount="10">
  <si>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Verbrauch</t>
  </si>
  <si>
    <t>in Öl</t>
  </si>
  <si>
    <t>in Pellets</t>
  </si>
  <si>
    <t>Kosten</t>
  </si>
  <si>
    <t>CO2</t>
  </si>
  <si>
    <t>Preissteigerung</t>
  </si>
  <si>
    <t>Summe</t>
  </si>
  <si>
    <t>Abfallholz</t>
  </si>
  <si>
    <t>CO2-Preis</t>
  </si>
  <si>
    <t>in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</si>
</sst>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0.00\ &quot;Ct/kWh&quot;"/>
    <numFmt numFmtId="165" formatCode="General\ &quot;l&quot;"/>
    <numFmt numFmtId="166" formatCode="General\ &quot;kg&quot;"/>
    <numFmt numFmtId="167" formatCode="General\ &quot;€/to&quot;"/>
    <numFmt numFmtId="168" formatCode="General\ &quot;kg/kWh&quot;"/>
    <numFmt numFmtId="169" formatCode="General\ &quot;to&quot;"/>
    <numFmt numFmtId="170" formatCode="General\ &quot;kWh&quot;"/>
    <numFmt numFmtId="171" formatCode="General\ &quot;m³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medium">
        <color theme="6" tint="-0.24997000396251678"/>
      </left>
      <right style="medium">
        <color theme="6" tint="-0.24997000396251678"/>
      </right>
      <top/>
      <bottom/>
    </border>
    <border>
      <left style="medium">
        <color theme="6" tint="-0.24997000396251678"/>
      </left>
      <right style="medium">
        <color theme="6" tint="-0.24997000396251678"/>
      </right>
      <top/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/>
    </border>
    <border>
      <left style="medium">
        <color theme="5" tint="-0.24993999302387238"/>
      </left>
      <right style="medium">
        <color theme="5" tint="-0.24993999302387238"/>
      </right>
      <top/>
      <bottom/>
    </border>
    <border>
      <left style="medium">
        <color theme="5" tint="-0.24993999302387238"/>
      </left>
      <right style="medium">
        <color theme="5" tint="-0.24993999302387238"/>
      </right>
      <top/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0" fillId="0" borderId="0" xfId="0" applyBorder="1"/>
    <xf numFmtId="167" fontId="0" fillId="0" borderId="0" xfId="0" applyNumberFormat="1" applyBorder="1"/>
    <xf numFmtId="167" fontId="2" fillId="0" borderId="0" xfId="0" applyNumberFormat="1" applyFont="1" applyBorder="1"/>
    <xf numFmtId="0" fontId="3" fillId="2" borderId="0" xfId="0" applyFont="1" applyFill="1" applyBorder="1"/>
    <xf numFmtId="168" fontId="0" fillId="0" borderId="1" xfId="0" applyNumberFormat="1" applyBorder="1"/>
    <xf numFmtId="169" fontId="0" fillId="0" borderId="1" xfId="0" applyNumberFormat="1" applyBorder="1"/>
    <xf numFmtId="164" fontId="0" fillId="0" borderId="1" xfId="0" applyNumberFormat="1" applyBorder="1"/>
    <xf numFmtId="44" fontId="0" fillId="0" borderId="1" xfId="20" applyFont="1" applyBorder="1"/>
    <xf numFmtId="44" fontId="0" fillId="0" borderId="1" xfId="0" applyNumberFormat="1" applyBorder="1"/>
    <xf numFmtId="0" fontId="0" fillId="0" borderId="1" xfId="0" applyBorder="1"/>
    <xf numFmtId="44" fontId="3" fillId="2" borderId="2" xfId="0" applyNumberFormat="1" applyFont="1" applyFill="1" applyBorder="1"/>
    <xf numFmtId="0" fontId="3" fillId="0" borderId="0" xfId="0" applyFont="1" applyBorder="1"/>
    <xf numFmtId="0" fontId="3" fillId="0" borderId="3" xfId="0" applyFont="1" applyBorder="1"/>
    <xf numFmtId="166" fontId="0" fillId="0" borderId="1" xfId="0" applyNumberFormat="1" applyBorder="1"/>
    <xf numFmtId="10" fontId="0" fillId="0" borderId="1" xfId="0" applyNumberFormat="1" applyBorder="1"/>
    <xf numFmtId="165" fontId="5" fillId="0" borderId="4" xfId="0" applyNumberFormat="1" applyFont="1" applyBorder="1"/>
    <xf numFmtId="168" fontId="5" fillId="0" borderId="4" xfId="0" applyNumberFormat="1" applyFont="1" applyBorder="1"/>
    <xf numFmtId="169" fontId="5" fillId="0" borderId="4" xfId="0" applyNumberFormat="1" applyFont="1" applyBorder="1"/>
    <xf numFmtId="9" fontId="5" fillId="0" borderId="4" xfId="0" applyNumberFormat="1" applyFont="1" applyBorder="1"/>
    <xf numFmtId="164" fontId="5" fillId="0" borderId="4" xfId="0" applyNumberFormat="1" applyFont="1" applyBorder="1"/>
    <xf numFmtId="44" fontId="5" fillId="0" borderId="4" xfId="20" applyFont="1" applyBorder="1"/>
    <xf numFmtId="44" fontId="5" fillId="0" borderId="4" xfId="0" applyNumberFormat="1" applyFont="1" applyBorder="1"/>
    <xf numFmtId="0" fontId="5" fillId="0" borderId="4" xfId="0" applyFont="1" applyBorder="1"/>
    <xf numFmtId="44" fontId="4" fillId="2" borderId="5" xfId="0" applyNumberFormat="1" applyFont="1" applyFill="1" applyBorder="1"/>
    <xf numFmtId="0" fontId="4" fillId="0" borderId="6" xfId="0" applyFont="1" applyBorder="1"/>
    <xf numFmtId="170" fontId="0" fillId="0" borderId="0" xfId="0" applyNumberFormat="1"/>
    <xf numFmtId="171" fontId="0" fillId="0" borderId="1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 topLeftCell="A1">
      <selection activeCell="G24" sqref="G24"/>
    </sheetView>
  </sheetViews>
  <sheetFormatPr defaultColWidth="11.421875" defaultRowHeight="15"/>
  <cols>
    <col min="4" max="4" width="16.57421875" style="0" customWidth="1"/>
    <col min="5" max="5" width="10.8515625" style="0" customWidth="1"/>
    <col min="6" max="6" width="16.57421875" style="0" customWidth="1"/>
    <col min="8" max="8" width="13.7109375" style="0" customWidth="1"/>
  </cols>
  <sheetData>
    <row r="1" spans="3:8" ht="15">
      <c r="C1" s="2"/>
      <c r="D1" s="26" t="s">
        <v>1</v>
      </c>
      <c r="E1" s="13"/>
      <c r="F1" s="14" t="s">
        <v>2</v>
      </c>
      <c r="G1" s="13"/>
      <c r="H1" s="14" t="s">
        <v>9</v>
      </c>
    </row>
    <row r="2" spans="1:8" ht="15">
      <c r="A2" t="s">
        <v>0</v>
      </c>
      <c r="B2" s="27">
        <v>25000</v>
      </c>
      <c r="C2" s="2"/>
      <c r="D2" s="17">
        <f>ROUND(B2/9.8,2)</f>
        <v>2551.02</v>
      </c>
      <c r="E2" s="2"/>
      <c r="F2" s="15">
        <f>ROUND(B2/4.8,2)</f>
        <v>5208.33</v>
      </c>
      <c r="G2" s="2"/>
      <c r="H2" s="28">
        <f>ROUND(B2/10.1,2)</f>
        <v>2475.25</v>
      </c>
    </row>
    <row r="3" spans="1:8" ht="15">
      <c r="A3" t="s">
        <v>4</v>
      </c>
      <c r="C3" s="2"/>
      <c r="D3" s="18">
        <v>0.266</v>
      </c>
      <c r="E3" s="2" t="s">
        <v>7</v>
      </c>
      <c r="F3" s="6">
        <v>0.006</v>
      </c>
      <c r="G3" s="2"/>
      <c r="H3" s="6">
        <v>0.202</v>
      </c>
    </row>
    <row r="4" spans="3:8" ht="15">
      <c r="C4" s="2"/>
      <c r="D4" s="19">
        <f>B2*D3/1000</f>
        <v>6.65</v>
      </c>
      <c r="E4" s="2"/>
      <c r="F4" s="7">
        <f>B2*F3/1000</f>
        <v>0.15</v>
      </c>
      <c r="G4" s="2"/>
      <c r="H4" s="7">
        <f>B2*H3/1000</f>
        <v>5.05</v>
      </c>
    </row>
    <row r="5" spans="3:8" ht="15">
      <c r="C5" s="2"/>
      <c r="D5" s="19"/>
      <c r="E5" s="2"/>
      <c r="F5" s="11"/>
      <c r="G5" s="2"/>
      <c r="H5" s="11"/>
    </row>
    <row r="6" spans="1:9" ht="15">
      <c r="A6" t="s">
        <v>5</v>
      </c>
      <c r="C6" s="2"/>
      <c r="D6" s="20">
        <v>0.04</v>
      </c>
      <c r="E6" s="2"/>
      <c r="F6" s="16">
        <v>0.01</v>
      </c>
      <c r="G6" s="2"/>
      <c r="H6" s="16">
        <v>0.02</v>
      </c>
      <c r="I6" s="2"/>
    </row>
    <row r="7" spans="3:8" ht="15">
      <c r="C7" s="2" t="s">
        <v>8</v>
      </c>
      <c r="D7" s="21">
        <v>6.57</v>
      </c>
      <c r="E7" s="2"/>
      <c r="F7" s="8">
        <v>4.84</v>
      </c>
      <c r="G7" s="2"/>
      <c r="H7" s="8">
        <v>6.27</v>
      </c>
    </row>
    <row r="8" spans="1:8" ht="15">
      <c r="A8" t="s">
        <v>3</v>
      </c>
      <c r="B8">
        <v>2019</v>
      </c>
      <c r="C8" s="2"/>
      <c r="D8" s="22">
        <f>B2*D7/100</f>
        <v>1642.5</v>
      </c>
      <c r="E8" s="2"/>
      <c r="F8" s="9">
        <f>B2*F7/100</f>
        <v>1210</v>
      </c>
      <c r="G8" s="2"/>
      <c r="H8" s="9">
        <f>B2*H7/100</f>
        <v>1567.5</v>
      </c>
    </row>
    <row r="9" spans="2:8" ht="15">
      <c r="B9">
        <v>2020</v>
      </c>
      <c r="C9" s="2"/>
      <c r="D9" s="23">
        <f>D8+D8*$D$6</f>
        <v>1708.2</v>
      </c>
      <c r="E9" s="2"/>
      <c r="F9" s="10">
        <f>F8+F8*$F$6</f>
        <v>1222.1</v>
      </c>
      <c r="G9" s="2"/>
      <c r="H9" s="10">
        <f>H8+H8*$H$6</f>
        <v>1598.85</v>
      </c>
    </row>
    <row r="10" spans="2:8" ht="15">
      <c r="B10">
        <v>2021</v>
      </c>
      <c r="C10" s="3">
        <v>25</v>
      </c>
      <c r="D10" s="23">
        <f aca="true" t="shared" si="0" ref="D10:D18">D9+D9*$D$6+C10*$D$4</f>
        <v>1942.778</v>
      </c>
      <c r="E10" s="2"/>
      <c r="F10" s="10">
        <f>F9+F9*$F$6+C10*$F$4</f>
        <v>1238.071</v>
      </c>
      <c r="G10" s="2"/>
      <c r="H10" s="10">
        <f>H9+H9*$H$6+C10*$H$4</f>
        <v>1757.077</v>
      </c>
    </row>
    <row r="11" spans="2:8" ht="15">
      <c r="B11">
        <v>2022</v>
      </c>
      <c r="C11" s="3">
        <v>30</v>
      </c>
      <c r="D11" s="23">
        <f t="shared" si="0"/>
        <v>2219.98912</v>
      </c>
      <c r="E11" s="2"/>
      <c r="F11" s="10">
        <f aca="true" t="shared" si="1" ref="F11:F17">F10+F10*$F$6+C11*$F$4</f>
        <v>1254.9517099999998</v>
      </c>
      <c r="G11" s="2"/>
      <c r="H11" s="10">
        <f aca="true" t="shared" si="2" ref="H11:H18">H10+H10*$H$6+C11*$H$4</f>
        <v>1943.71854</v>
      </c>
    </row>
    <row r="12" spans="2:8" ht="15">
      <c r="B12">
        <v>2023</v>
      </c>
      <c r="C12" s="3">
        <v>35</v>
      </c>
      <c r="D12" s="23">
        <f t="shared" si="0"/>
        <v>2541.5386848000003</v>
      </c>
      <c r="E12" s="2"/>
      <c r="F12" s="10">
        <f t="shared" si="1"/>
        <v>1272.7512270999998</v>
      </c>
      <c r="G12" s="2"/>
      <c r="H12" s="10">
        <f t="shared" si="2"/>
        <v>2159.3429108</v>
      </c>
    </row>
    <row r="13" spans="2:8" ht="15">
      <c r="B13">
        <v>2024</v>
      </c>
      <c r="C13" s="3">
        <v>45</v>
      </c>
      <c r="D13" s="23">
        <f t="shared" si="0"/>
        <v>2942.4502321920004</v>
      </c>
      <c r="E13" s="2"/>
      <c r="F13" s="10">
        <f>F12+F12*$F$6+C13*$F$4</f>
        <v>1292.2287393709998</v>
      </c>
      <c r="G13" s="2"/>
      <c r="H13" s="10">
        <f t="shared" si="2"/>
        <v>2429.779769016</v>
      </c>
    </row>
    <row r="14" spans="2:8" ht="15">
      <c r="B14">
        <v>2025</v>
      </c>
      <c r="C14" s="3">
        <v>55</v>
      </c>
      <c r="D14" s="23">
        <f t="shared" si="0"/>
        <v>3425.8982414796806</v>
      </c>
      <c r="E14" s="2"/>
      <c r="F14" s="10">
        <f t="shared" si="1"/>
        <v>1313.4010267647097</v>
      </c>
      <c r="G14" s="2"/>
      <c r="H14" s="10">
        <f t="shared" si="2"/>
        <v>2756.12536439632</v>
      </c>
    </row>
    <row r="15" spans="2:8" ht="15">
      <c r="B15">
        <v>2026</v>
      </c>
      <c r="C15" s="4">
        <v>55</v>
      </c>
      <c r="D15" s="23">
        <f t="shared" si="0"/>
        <v>3928.684171138868</v>
      </c>
      <c r="E15" s="2"/>
      <c r="F15" s="10">
        <f t="shared" si="1"/>
        <v>1334.7850370323567</v>
      </c>
      <c r="G15" s="2"/>
      <c r="H15" s="10">
        <f t="shared" si="2"/>
        <v>3088.9978716842465</v>
      </c>
    </row>
    <row r="16" spans="2:8" ht="15">
      <c r="B16">
        <v>2027</v>
      </c>
      <c r="C16" s="4">
        <v>55</v>
      </c>
      <c r="D16" s="23">
        <f t="shared" si="0"/>
        <v>4451.5815379844225</v>
      </c>
      <c r="E16" s="2"/>
      <c r="F16" s="10">
        <f t="shared" si="1"/>
        <v>1356.3828874026804</v>
      </c>
      <c r="G16" s="2"/>
      <c r="H16" s="10">
        <f t="shared" si="2"/>
        <v>3428.5278291179316</v>
      </c>
    </row>
    <row r="17" spans="2:8" ht="15">
      <c r="B17">
        <v>2028</v>
      </c>
      <c r="C17" s="4">
        <v>55</v>
      </c>
      <c r="D17" s="23">
        <f t="shared" si="0"/>
        <v>4995.3947995038</v>
      </c>
      <c r="E17" s="2"/>
      <c r="F17" s="10">
        <f t="shared" si="1"/>
        <v>1378.196716276707</v>
      </c>
      <c r="G17" s="2"/>
      <c r="H17" s="10">
        <f t="shared" si="2"/>
        <v>3774.8483857002902</v>
      </c>
    </row>
    <row r="18" spans="2:8" ht="15">
      <c r="B18">
        <v>2029</v>
      </c>
      <c r="C18" s="4">
        <v>55</v>
      </c>
      <c r="D18" s="23">
        <f t="shared" si="0"/>
        <v>5560.960591483952</v>
      </c>
      <c r="E18" s="2"/>
      <c r="F18" s="10">
        <f>F17+F17*$F$6+C18*$F$4</f>
        <v>1400.2286834394743</v>
      </c>
      <c r="G18" s="2"/>
      <c r="H18" s="10">
        <f t="shared" si="2"/>
        <v>4128.0953534142955</v>
      </c>
    </row>
    <row r="19" spans="3:8" ht="15">
      <c r="C19" s="2"/>
      <c r="D19" s="24"/>
      <c r="E19" s="2"/>
      <c r="F19" s="11"/>
      <c r="G19" s="2"/>
      <c r="H19" s="11"/>
    </row>
    <row r="20" spans="1:8" ht="15.75" thickBot="1">
      <c r="A20" s="1"/>
      <c r="B20" s="1" t="s">
        <v>6</v>
      </c>
      <c r="C20" s="5"/>
      <c r="D20" s="25">
        <f>SUM(D8:D18)</f>
        <v>35359.97537858272</v>
      </c>
      <c r="E20" s="5"/>
      <c r="F20" s="12">
        <f>SUM(F8:F18)</f>
        <v>14273.097027386926</v>
      </c>
      <c r="G20" s="5"/>
      <c r="H20" s="12">
        <f>SUM(H8:H18)</f>
        <v>28632.86302412908</v>
      </c>
    </row>
    <row r="25" ht="15">
      <c r="I25" s="2"/>
    </row>
  </sheetData>
  <sheetProtection password="A991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Doris</cp:lastModifiedBy>
  <dcterms:created xsi:type="dcterms:W3CDTF">2019-10-11T15:03:03Z</dcterms:created>
  <dcterms:modified xsi:type="dcterms:W3CDTF">2020-01-02T20:55:09Z</dcterms:modified>
  <cp:category/>
  <cp:version/>
  <cp:contentType/>
  <cp:contentStatus/>
</cp:coreProperties>
</file>